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94C73385-1F73-4ED8-A00B-B5F2C2E7C6F2}" xr6:coauthVersionLast="40" xr6:coauthVersionMax="40" xr10:uidLastSave="{00000000-0000-0000-0000-000000000000}"/>
  <bookViews>
    <workbookView xWindow="0" yWindow="0" windowWidth="23040" windowHeight="9036" xr2:uid="{D2A9AE63-69A3-475C-B6AB-38E75A0C8E3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N17" i="1"/>
  <c r="N16" i="1"/>
  <c r="N15" i="1"/>
  <c r="N14" i="1"/>
  <c r="N13" i="1"/>
  <c r="N12" i="1"/>
  <c r="N11" i="1"/>
  <c r="N10" i="1"/>
  <c r="N9" i="1"/>
  <c r="N8" i="1"/>
  <c r="N7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P8" i="1" l="1"/>
  <c r="P12" i="1"/>
  <c r="P16" i="1"/>
  <c r="P15" i="1"/>
  <c r="P11" i="1"/>
  <c r="P9" i="1"/>
  <c r="H8" i="1"/>
  <c r="H12" i="1"/>
  <c r="H16" i="1"/>
  <c r="P7" i="1"/>
  <c r="P19" i="1"/>
  <c r="P18" i="1"/>
  <c r="P17" i="1"/>
  <c r="P14" i="1"/>
  <c r="P13" i="1"/>
  <c r="P10" i="1"/>
  <c r="H10" i="1"/>
  <c r="H14" i="1"/>
  <c r="H18" i="1"/>
  <c r="H7" i="1"/>
  <c r="H11" i="1"/>
  <c r="H15" i="1"/>
  <c r="H19" i="1"/>
  <c r="H9" i="1"/>
  <c r="H13" i="1"/>
  <c r="H17" i="1"/>
</calcChain>
</file>

<file path=xl/sharedStrings.xml><?xml version="1.0" encoding="utf-8"?>
<sst xmlns="http://schemas.openxmlformats.org/spreadsheetml/2006/main" count="66" uniqueCount="40">
  <si>
    <t>5-limit tuning</t>
  </si>
  <si>
    <t>Unison</t>
  </si>
  <si>
    <t>Minor Second</t>
  </si>
  <si>
    <t>Major Second</t>
  </si>
  <si>
    <t>Minor Third</t>
  </si>
  <si>
    <t>Major Third</t>
  </si>
  <si>
    <t>Perfect Fourth</t>
  </si>
  <si>
    <t>Perfect Fifth</t>
  </si>
  <si>
    <t>Minor Sixth</t>
  </si>
  <si>
    <t>Major Sixth</t>
  </si>
  <si>
    <t>Minor Seventh</t>
  </si>
  <si>
    <t>Major Seventh</t>
  </si>
  <si>
    <t>Octave</t>
  </si>
  <si>
    <t>Tritone</t>
  </si>
  <si>
    <t>Cents</t>
  </si>
  <si>
    <t>12-TET</t>
  </si>
  <si>
    <t>Offsets</t>
  </si>
  <si>
    <t>7-limit tuning</t>
  </si>
  <si>
    <t>Intervals</t>
  </si>
  <si>
    <t>Ratios</t>
  </si>
  <si>
    <t>1/1</t>
  </si>
  <si>
    <t>16/15</t>
  </si>
  <si>
    <t>9/8</t>
  </si>
  <si>
    <t>6/5</t>
  </si>
  <si>
    <t>5/4</t>
  </si>
  <si>
    <t>4/3</t>
  </si>
  <si>
    <t>45/32</t>
  </si>
  <si>
    <t>3/2</t>
  </si>
  <si>
    <t>8/5</t>
  </si>
  <si>
    <t>5/3</t>
  </si>
  <si>
    <t>16/9</t>
  </si>
  <si>
    <t>15/8</t>
  </si>
  <si>
    <t>2/1</t>
  </si>
  <si>
    <t>https://en.wikipedia.org/wiki/Five-limit_tuning#The_just_ratios</t>
  </si>
  <si>
    <t>https://en.wikipedia.org/wiki/7-limit_tuning#Lattice_and_tonality_diamond</t>
  </si>
  <si>
    <t>8/7</t>
  </si>
  <si>
    <t>7/6</t>
  </si>
  <si>
    <t>7/5</t>
  </si>
  <si>
    <t>12/7</t>
  </si>
  <si>
    <t>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</si>
</sst>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4DDDE-4070-4E76-8418-177D093EFC4E}">
  <dimension ref="C2:Q19"/>
  <sheetViews>
    <sheetView tabSelected="1" workbookViewId="0">
      <selection activeCell="J16" sqref="J16"/>
    </sheetView>
  </sheetViews>
  <sheetFormatPr defaultRowHeight="15" x14ac:dyDescent="0.25"/>
  <cols>
    <col min="1" max="1" width="6.54296875" customWidth="1"/>
    <col min="4" max="4" width="12.26953125" bestFit="1" customWidth="1"/>
    <col min="5" max="5" width="8.7265625" customWidth="1"/>
    <col min="11" max="11" width="8.7265625" customWidth="1"/>
    <col min="12" max="12" width="12.26953125" bestFit="1" customWidth="1"/>
  </cols>
  <sheetData>
    <row r="2" spans="3:17" ht="19.2" x14ac:dyDescent="0.25">
      <c r="C2" s="1"/>
      <c r="D2" s="10" t="s">
        <v>0</v>
      </c>
      <c r="E2" s="10"/>
      <c r="F2" s="10"/>
      <c r="G2" s="10"/>
      <c r="H2" s="10"/>
      <c r="I2" s="1"/>
      <c r="L2" s="10" t="s">
        <v>17</v>
      </c>
      <c r="M2" s="10"/>
      <c r="N2" s="10"/>
      <c r="O2" s="10"/>
      <c r="P2" s="10"/>
    </row>
    <row r="3" spans="3:17" x14ac:dyDescent="0.25">
      <c r="C3" s="1"/>
      <c r="D3" s="1"/>
      <c r="E3" s="1"/>
      <c r="F3" s="1"/>
      <c r="G3" s="1"/>
      <c r="H3" s="1"/>
      <c r="I3" s="1"/>
      <c r="L3" s="1"/>
      <c r="M3" s="1"/>
      <c r="N3" s="1"/>
      <c r="O3" s="1"/>
      <c r="P3" s="1"/>
    </row>
    <row r="4" spans="3:17" ht="15" customHeight="1" x14ac:dyDescent="0.25">
      <c r="C4" s="11" t="s">
        <v>33</v>
      </c>
      <c r="D4" s="11"/>
      <c r="E4" s="11"/>
      <c r="F4" s="11"/>
      <c r="G4" s="11"/>
      <c r="H4" s="11"/>
      <c r="I4" s="11"/>
      <c r="K4" s="11" t="s">
        <v>34</v>
      </c>
      <c r="L4" s="11"/>
      <c r="M4" s="11"/>
      <c r="N4" s="11"/>
      <c r="O4" s="11"/>
      <c r="P4" s="11"/>
      <c r="Q4" s="11"/>
    </row>
    <row r="5" spans="3:17" x14ac:dyDescent="0.25">
      <c r="C5" s="1"/>
      <c r="D5" s="1"/>
      <c r="E5" s="1"/>
      <c r="F5" s="1"/>
      <c r="G5" s="1"/>
      <c r="H5" s="1"/>
      <c r="I5" s="1"/>
      <c r="K5" s="1"/>
      <c r="L5" s="1"/>
      <c r="M5" s="1"/>
      <c r="N5" s="1"/>
      <c r="O5" s="1"/>
      <c r="P5" s="1"/>
    </row>
    <row r="6" spans="3:17" ht="15.6" x14ac:dyDescent="0.25">
      <c r="C6" s="1"/>
      <c r="D6" s="2" t="s">
        <v>18</v>
      </c>
      <c r="E6" s="2" t="s">
        <v>19</v>
      </c>
      <c r="F6" s="2" t="s">
        <v>14</v>
      </c>
      <c r="G6" s="2" t="s">
        <v>15</v>
      </c>
      <c r="H6" s="2" t="s">
        <v>16</v>
      </c>
      <c r="I6" s="1"/>
      <c r="K6" s="1"/>
      <c r="L6" s="2" t="s">
        <v>18</v>
      </c>
      <c r="M6" s="2" t="s">
        <v>19</v>
      </c>
      <c r="N6" s="2" t="s">
        <v>14</v>
      </c>
      <c r="O6" s="2" t="s">
        <v>15</v>
      </c>
      <c r="P6" s="2" t="s">
        <v>16</v>
      </c>
    </row>
    <row r="7" spans="3:17" x14ac:dyDescent="0.25">
      <c r="C7" s="1"/>
      <c r="D7" s="3" t="s">
        <v>1</v>
      </c>
      <c r="E7" s="4" t="s">
        <v>20</v>
      </c>
      <c r="F7" s="5">
        <f>1200 * LOG(1/1, 2)</f>
        <v>0</v>
      </c>
      <c r="G7" s="5">
        <f>1200 * 0/12</f>
        <v>0</v>
      </c>
      <c r="H7" s="6">
        <f t="shared" ref="H7:H19" si="0">F7-G7</f>
        <v>0</v>
      </c>
      <c r="I7" s="1"/>
      <c r="K7" s="1"/>
      <c r="L7" s="7" t="s">
        <v>1</v>
      </c>
      <c r="M7" s="4" t="s">
        <v>20</v>
      </c>
      <c r="N7" s="8">
        <f>1200 * LOG(1/1, 2)</f>
        <v>0</v>
      </c>
      <c r="O7" s="8">
        <f>1200 * 0/12</f>
        <v>0</v>
      </c>
      <c r="P7" s="9">
        <f>N7-O7</f>
        <v>0</v>
      </c>
    </row>
    <row r="8" spans="3:17" x14ac:dyDescent="0.25">
      <c r="C8" s="1"/>
      <c r="D8" s="3" t="s">
        <v>2</v>
      </c>
      <c r="E8" s="4" t="s">
        <v>21</v>
      </c>
      <c r="F8" s="5">
        <f>1200 * LOG(16/15, 2)</f>
        <v>111.73128526977776</v>
      </c>
      <c r="G8" s="5">
        <f>1200 * 1/12</f>
        <v>100</v>
      </c>
      <c r="H8" s="6">
        <f t="shared" si="0"/>
        <v>11.731285269777757</v>
      </c>
      <c r="I8" s="1"/>
      <c r="K8" s="1"/>
      <c r="L8" s="7" t="s">
        <v>2</v>
      </c>
      <c r="M8" s="4" t="s">
        <v>35</v>
      </c>
      <c r="N8" s="8">
        <f>1200 * LOG(8/7, 2)</f>
        <v>231.17409353087498</v>
      </c>
      <c r="O8" s="8">
        <f>1200 * 1/12</f>
        <v>100</v>
      </c>
      <c r="P8" s="9">
        <f t="shared" ref="P8:P19" si="1">N8-O8</f>
        <v>131.17409353087498</v>
      </c>
    </row>
    <row r="9" spans="3:17" x14ac:dyDescent="0.25">
      <c r="C9" s="1"/>
      <c r="D9" s="3" t="s">
        <v>3</v>
      </c>
      <c r="E9" s="4" t="s">
        <v>22</v>
      </c>
      <c r="F9" s="5">
        <f>1200 * LOG(9/8, 2)</f>
        <v>203.91000173077484</v>
      </c>
      <c r="G9" s="5">
        <f>1200 * 2/12</f>
        <v>200</v>
      </c>
      <c r="H9" s="6">
        <f t="shared" si="0"/>
        <v>3.9100017307748374</v>
      </c>
      <c r="I9" s="1"/>
      <c r="K9" s="1"/>
      <c r="L9" s="7" t="s">
        <v>3</v>
      </c>
      <c r="M9" s="4" t="s">
        <v>36</v>
      </c>
      <c r="N9" s="8">
        <f>1200 * LOG(7/6, 2)</f>
        <v>266.87090560373764</v>
      </c>
      <c r="O9" s="8">
        <f>1200 * 2/12</f>
        <v>200</v>
      </c>
      <c r="P9" s="9">
        <f t="shared" si="1"/>
        <v>66.87090560373764</v>
      </c>
    </row>
    <row r="10" spans="3:17" x14ac:dyDescent="0.25">
      <c r="C10" s="1"/>
      <c r="D10" s="3" t="s">
        <v>4</v>
      </c>
      <c r="E10" s="4" t="s">
        <v>23</v>
      </c>
      <c r="F10" s="5">
        <f>1200 * LOG(6/5, 2)</f>
        <v>315.64128700055255</v>
      </c>
      <c r="G10" s="5">
        <f>1200 * 3/12</f>
        <v>300</v>
      </c>
      <c r="H10" s="6">
        <f t="shared" si="0"/>
        <v>15.641287000552552</v>
      </c>
      <c r="I10" s="1"/>
      <c r="K10" s="1"/>
      <c r="L10" s="7" t="s">
        <v>4</v>
      </c>
      <c r="M10" s="4" t="s">
        <v>23</v>
      </c>
      <c r="N10" s="8">
        <f>1200 * LOG(6/5, 2)</f>
        <v>315.64128700055255</v>
      </c>
      <c r="O10" s="8">
        <f>1200 * 3/12</f>
        <v>300</v>
      </c>
      <c r="P10" s="9">
        <f t="shared" si="1"/>
        <v>15.641287000552552</v>
      </c>
    </row>
    <row r="11" spans="3:17" x14ac:dyDescent="0.25">
      <c r="C11" s="1"/>
      <c r="D11" s="3" t="s">
        <v>5</v>
      </c>
      <c r="E11" s="4" t="s">
        <v>24</v>
      </c>
      <c r="F11" s="5">
        <f>1200 * LOG(5/4, 2)</f>
        <v>386.31371386483482</v>
      </c>
      <c r="G11" s="5">
        <f>1200 * 4/12</f>
        <v>400</v>
      </c>
      <c r="H11" s="6">
        <f t="shared" si="0"/>
        <v>-13.686286135165176</v>
      </c>
      <c r="I11" s="1"/>
      <c r="K11" s="1"/>
      <c r="L11" s="7" t="s">
        <v>5</v>
      </c>
      <c r="M11" s="4" t="s">
        <v>24</v>
      </c>
      <c r="N11" s="8">
        <f>1200 * LOG(5/4, 2)</f>
        <v>386.31371386483482</v>
      </c>
      <c r="O11" s="8">
        <f>1200 * 4/12</f>
        <v>400</v>
      </c>
      <c r="P11" s="9">
        <f t="shared" si="1"/>
        <v>-13.686286135165176</v>
      </c>
    </row>
    <row r="12" spans="3:17" x14ac:dyDescent="0.25">
      <c r="C12" s="1"/>
      <c r="D12" s="3" t="s">
        <v>6</v>
      </c>
      <c r="E12" s="4" t="s">
        <v>25</v>
      </c>
      <c r="F12" s="5">
        <f>1200 * LOG(4/3, 2)</f>
        <v>498.04499913461245</v>
      </c>
      <c r="G12" s="5">
        <f>1200 * 5/12</f>
        <v>500</v>
      </c>
      <c r="H12" s="6">
        <f t="shared" si="0"/>
        <v>-1.9550008653875466</v>
      </c>
      <c r="I12" s="1"/>
      <c r="K12" s="1"/>
      <c r="L12" s="7" t="s">
        <v>6</v>
      </c>
      <c r="M12" s="4" t="s">
        <v>25</v>
      </c>
      <c r="N12" s="8">
        <f>1200 * LOG(4/3, 2)</f>
        <v>498.04499913461245</v>
      </c>
      <c r="O12" s="8">
        <f>1200 * 5/12</f>
        <v>500</v>
      </c>
      <c r="P12" s="9">
        <f t="shared" si="1"/>
        <v>-1.9550008653875466</v>
      </c>
    </row>
    <row r="13" spans="3:17" x14ac:dyDescent="0.25">
      <c r="C13" s="1"/>
      <c r="D13" s="3" t="s">
        <v>13</v>
      </c>
      <c r="E13" s="4" t="s">
        <v>26</v>
      </c>
      <c r="F13" s="5">
        <f>1200 * LOG(45/32, 2)</f>
        <v>590.22371559560963</v>
      </c>
      <c r="G13" s="5">
        <f>1200 * 6/12</f>
        <v>600</v>
      </c>
      <c r="H13" s="6">
        <f t="shared" si="0"/>
        <v>-9.7762844043903669</v>
      </c>
      <c r="I13" s="1"/>
      <c r="K13" s="1"/>
      <c r="L13" s="7" t="s">
        <v>13</v>
      </c>
      <c r="M13" s="4" t="s">
        <v>37</v>
      </c>
      <c r="N13" s="8">
        <f>1200 * LOG(7/5, 2)</f>
        <v>582.51219260429002</v>
      </c>
      <c r="O13" s="8">
        <f>1200 * 6/12</f>
        <v>600</v>
      </c>
      <c r="P13" s="9">
        <f t="shared" si="1"/>
        <v>-17.487807395709979</v>
      </c>
    </row>
    <row r="14" spans="3:17" x14ac:dyDescent="0.25">
      <c r="C14" s="1"/>
      <c r="D14" s="3" t="s">
        <v>7</v>
      </c>
      <c r="E14" s="4" t="s">
        <v>27</v>
      </c>
      <c r="F14" s="5">
        <f>1200 * LOG(3/2, 2)</f>
        <v>701.95500086538743</v>
      </c>
      <c r="G14" s="5">
        <f>1200 * 7/12</f>
        <v>700</v>
      </c>
      <c r="H14" s="6">
        <f t="shared" si="0"/>
        <v>1.9550008653874329</v>
      </c>
      <c r="I14" s="1"/>
      <c r="K14" s="1"/>
      <c r="L14" s="7" t="s">
        <v>7</v>
      </c>
      <c r="M14" s="4" t="s">
        <v>27</v>
      </c>
      <c r="N14" s="8">
        <f>1200 * LOG(3/2, 2)</f>
        <v>701.95500086538743</v>
      </c>
      <c r="O14" s="8">
        <f>1200 * 7/12</f>
        <v>700</v>
      </c>
      <c r="P14" s="9">
        <f t="shared" si="1"/>
        <v>1.9550008653874329</v>
      </c>
    </row>
    <row r="15" spans="3:17" x14ac:dyDescent="0.25">
      <c r="C15" s="1"/>
      <c r="D15" s="3" t="s">
        <v>8</v>
      </c>
      <c r="E15" s="4" t="s">
        <v>28</v>
      </c>
      <c r="F15" s="5">
        <f>1200 * LOG(8/5, 2)</f>
        <v>813.68628613516535</v>
      </c>
      <c r="G15" s="5">
        <f>1200 * 8/12</f>
        <v>800</v>
      </c>
      <c r="H15" s="6">
        <f t="shared" si="0"/>
        <v>13.686286135165346</v>
      </c>
      <c r="I15" s="1"/>
      <c r="K15" s="1"/>
      <c r="L15" s="7" t="s">
        <v>8</v>
      </c>
      <c r="M15" s="4" t="s">
        <v>28</v>
      </c>
      <c r="N15" s="8">
        <f>1200 * LOG(8/5, 2)</f>
        <v>813.68628613516535</v>
      </c>
      <c r="O15" s="8">
        <f>1200 * 8/12</f>
        <v>800</v>
      </c>
      <c r="P15" s="9">
        <f t="shared" si="1"/>
        <v>13.686286135165346</v>
      </c>
    </row>
    <row r="16" spans="3:17" x14ac:dyDescent="0.25">
      <c r="C16" s="1"/>
      <c r="D16" s="3" t="s">
        <v>9</v>
      </c>
      <c r="E16" s="4" t="s">
        <v>29</v>
      </c>
      <c r="F16" s="5">
        <f>1200 * LOG(5/3, 2)</f>
        <v>884.35871299944745</v>
      </c>
      <c r="G16" s="5">
        <f>1200 * 9/12</f>
        <v>900</v>
      </c>
      <c r="H16" s="6">
        <f t="shared" si="0"/>
        <v>-15.641287000552552</v>
      </c>
      <c r="I16" s="1"/>
      <c r="K16" s="1"/>
      <c r="L16" s="7" t="s">
        <v>9</v>
      </c>
      <c r="M16" s="4" t="s">
        <v>29</v>
      </c>
      <c r="N16" s="8">
        <f>1200 * LOG(5/3, 2)</f>
        <v>884.35871299944745</v>
      </c>
      <c r="O16" s="8">
        <f>1200 * 9/12</f>
        <v>900</v>
      </c>
      <c r="P16" s="9">
        <f t="shared" si="1"/>
        <v>-15.641287000552552</v>
      </c>
    </row>
    <row r="17" spans="3:16" x14ac:dyDescent="0.25">
      <c r="C17" s="1"/>
      <c r="D17" s="3" t="s">
        <v>10</v>
      </c>
      <c r="E17" s="4" t="s">
        <v>30</v>
      </c>
      <c r="F17" s="5">
        <f>1200 * LOG(16/9, 2)</f>
        <v>996.08999826922513</v>
      </c>
      <c r="G17" s="5">
        <f>1200 * 10/12</f>
        <v>1000</v>
      </c>
      <c r="H17" s="6">
        <f t="shared" si="0"/>
        <v>-3.9100017307748658</v>
      </c>
      <c r="I17" s="1"/>
      <c r="K17" s="1"/>
      <c r="L17" s="7" t="s">
        <v>10</v>
      </c>
      <c r="M17" s="4" t="s">
        <v>38</v>
      </c>
      <c r="N17" s="8">
        <f>1200 * LOG(12/7, 2)</f>
        <v>933.1290943962623</v>
      </c>
      <c r="O17" s="8">
        <f>1200 * 10/12</f>
        <v>1000</v>
      </c>
      <c r="P17" s="9">
        <f t="shared" si="1"/>
        <v>-66.870905603737697</v>
      </c>
    </row>
    <row r="18" spans="3:16" x14ac:dyDescent="0.25">
      <c r="C18" s="1"/>
      <c r="D18" s="3" t="s">
        <v>11</v>
      </c>
      <c r="E18" s="4" t="s">
        <v>31</v>
      </c>
      <c r="F18" s="5">
        <f>1200 * LOG(15/8, 2)</f>
        <v>1088.2687147302222</v>
      </c>
      <c r="G18" s="5">
        <f>1200 * 11/12</f>
        <v>1100</v>
      </c>
      <c r="H18" s="6">
        <f t="shared" si="0"/>
        <v>-11.7312852697778</v>
      </c>
      <c r="I18" s="1"/>
      <c r="K18" s="1"/>
      <c r="L18" s="7" t="s">
        <v>11</v>
      </c>
      <c r="M18" s="4" t="s">
        <v>39</v>
      </c>
      <c r="N18" s="8">
        <f>1200 * LOG(7/4, 2)</f>
        <v>968.8259064691249</v>
      </c>
      <c r="O18" s="8">
        <f>1200 * 11/12</f>
        <v>1100</v>
      </c>
      <c r="P18" s="9">
        <f t="shared" si="1"/>
        <v>-131.1740935308751</v>
      </c>
    </row>
    <row r="19" spans="3:16" x14ac:dyDescent="0.25">
      <c r="C19" s="1"/>
      <c r="D19" s="3" t="s">
        <v>12</v>
      </c>
      <c r="E19" s="4" t="s">
        <v>32</v>
      </c>
      <c r="F19" s="5">
        <f>1200 * LOG(2/1, 2)</f>
        <v>1200</v>
      </c>
      <c r="G19" s="5">
        <f>1200 * 12/12</f>
        <v>1200</v>
      </c>
      <c r="H19" s="6">
        <f t="shared" si="0"/>
        <v>0</v>
      </c>
      <c r="I19" s="1"/>
      <c r="K19" s="1"/>
      <c r="L19" s="7" t="s">
        <v>12</v>
      </c>
      <c r="M19" s="4" t="s">
        <v>32</v>
      </c>
      <c r="N19" s="8">
        <f>1200 * LOG(2/1, 2)</f>
        <v>1200</v>
      </c>
      <c r="O19" s="8">
        <f>1200 * 12/12</f>
        <v>1200</v>
      </c>
      <c r="P19" s="9">
        <f t="shared" si="1"/>
        <v>0</v>
      </c>
    </row>
  </sheetData>
  <mergeCells count="4">
    <mergeCell ref="D2:H2"/>
    <mergeCell ref="C4:I4"/>
    <mergeCell ref="L2:P2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2019-01-03T21:55:19Z</dcterms:created>
  <dcterms:modified xsi:type="dcterms:W3CDTF">2019-01-03T23:50:30Z</dcterms:modified>
</cp:coreProperties>
</file>