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sha\Desktop\"/>
    </mc:Choice>
  </mc:AlternateContent>
  <xr:revisionPtr revIDLastSave="0" documentId="13_ncr:1_{1EA34249-B541-4E2B-A26E-CAAD41C2A074}" xr6:coauthVersionLast="45" xr6:coauthVersionMax="45" xr10:uidLastSave="{00000000-0000-0000-0000-000000000000}"/>
  <bookViews>
    <workbookView xWindow="-108" yWindow="-108" windowWidth="23256" windowHeight="12576" xr2:uid="{6CDA6FD0-98E1-4CC9-B257-BA7CEC4930EE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83" i="1" l="1"/>
  <c r="J71" i="1" s="1"/>
  <c r="J59" i="1" s="1"/>
  <c r="J84" i="1"/>
  <c r="J72" i="1" s="1"/>
  <c r="J60" i="1" s="1"/>
  <c r="J85" i="1"/>
  <c r="J73" i="1" s="1"/>
  <c r="J61" i="1" s="1"/>
  <c r="J86" i="1"/>
  <c r="J74" i="1" s="1"/>
  <c r="J62" i="1" s="1"/>
  <c r="J87" i="1"/>
  <c r="J75" i="1" s="1"/>
  <c r="J63" i="1" s="1"/>
  <c r="J88" i="1"/>
  <c r="J76" i="1" s="1"/>
  <c r="J64" i="1" s="1"/>
  <c r="J89" i="1"/>
  <c r="J77" i="1" s="1"/>
  <c r="J65" i="1" s="1"/>
  <c r="J90" i="1"/>
  <c r="J78" i="1" s="1"/>
  <c r="J66" i="1" s="1"/>
  <c r="J91" i="1"/>
  <c r="J79" i="1" s="1"/>
  <c r="J67" i="1" s="1"/>
  <c r="J92" i="1"/>
  <c r="J80" i="1" s="1"/>
  <c r="J68" i="1" s="1"/>
  <c r="J93" i="1"/>
  <c r="J81" i="1" s="1"/>
  <c r="J69" i="1" s="1"/>
  <c r="J57" i="1" s="1"/>
  <c r="J94" i="1"/>
  <c r="J82" i="1" s="1"/>
  <c r="J70" i="1" s="1"/>
  <c r="J58" i="1" s="1"/>
  <c r="J95" i="1"/>
  <c r="J110" i="1"/>
  <c r="J111" i="1"/>
  <c r="J112" i="1"/>
  <c r="J113" i="1"/>
  <c r="J125" i="1" s="1"/>
  <c r="J137" i="1" s="1"/>
  <c r="J114" i="1"/>
  <c r="J115" i="1"/>
  <c r="J116" i="1"/>
  <c r="J117" i="1"/>
  <c r="J118" i="1"/>
  <c r="J119" i="1"/>
  <c r="J120" i="1"/>
  <c r="J121" i="1"/>
  <c r="J122" i="1"/>
  <c r="J123" i="1"/>
  <c r="J124" i="1"/>
  <c r="J126" i="1"/>
  <c r="J127" i="1"/>
  <c r="J128" i="1"/>
  <c r="J129" i="1"/>
  <c r="J130" i="1"/>
  <c r="J131" i="1"/>
  <c r="J132" i="1"/>
  <c r="J133" i="1"/>
  <c r="J134" i="1"/>
  <c r="J135" i="1"/>
  <c r="J136" i="1"/>
  <c r="J138" i="1"/>
  <c r="J139" i="1"/>
  <c r="J140" i="1"/>
  <c r="J141" i="1"/>
  <c r="J142" i="1"/>
  <c r="J143" i="1"/>
  <c r="J144" i="1"/>
  <c r="J109" i="1"/>
  <c r="J108" i="1" l="1"/>
  <c r="J107" i="1"/>
  <c r="J106" i="1"/>
  <c r="J104" i="1"/>
  <c r="J103" i="1"/>
  <c r="J102" i="1"/>
  <c r="J101" i="1"/>
  <c r="J100" i="1"/>
  <c r="J99" i="1"/>
  <c r="J98" i="1"/>
  <c r="J97" i="1"/>
  <c r="J96" i="1"/>
  <c r="J105" i="1"/>
  <c r="J25" i="1"/>
  <c r="J41" i="1" s="1"/>
  <c r="J32" i="1"/>
  <c r="J27" i="1" s="1"/>
  <c r="J34" i="1" s="1"/>
  <c r="J29" i="1" s="1"/>
  <c r="J36" i="1" s="1"/>
  <c r="J31" i="1" s="1"/>
  <c r="J26" i="1" s="1"/>
  <c r="J33" i="1" s="1"/>
  <c r="J28" i="1" s="1"/>
  <c r="J35" i="1" s="1"/>
  <c r="J30" i="1" s="1"/>
  <c r="J37" i="1" s="1"/>
  <c r="J11" i="1" l="1"/>
  <c r="J3" i="1"/>
  <c r="J5" i="1" s="1"/>
  <c r="J13" i="1" l="1"/>
  <c r="J19" i="1"/>
  <c r="J7" i="1"/>
  <c r="J9" i="1"/>
  <c r="J17" i="1" s="1"/>
  <c r="J21" i="1" l="1"/>
  <c r="J15" i="1"/>
  <c r="J48" i="1" l="1"/>
  <c r="J43" i="1" l="1"/>
  <c r="J50" i="1" l="1"/>
  <c r="J45" i="1" l="1"/>
  <c r="J52" i="1" l="1"/>
  <c r="J47" i="1" l="1"/>
  <c r="J42" i="1" l="1"/>
  <c r="J49" i="1" l="1"/>
  <c r="J44" i="1" l="1"/>
  <c r="J51" i="1" l="1"/>
  <c r="J46" i="1" l="1"/>
  <c r="J53" i="1" l="1"/>
</calcChain>
</file>

<file path=xl/sharedStrings.xml><?xml version="1.0" encoding="utf-8"?>
<sst xmlns="http://schemas.openxmlformats.org/spreadsheetml/2006/main" count="138" uniqueCount="115">
  <si>
    <t>Pure Fifth</t>
  </si>
  <si>
    <t>cents</t>
  </si>
  <si>
    <t>C</t>
  </si>
  <si>
    <t>C#</t>
  </si>
  <si>
    <t>D</t>
  </si>
  <si>
    <t>D#</t>
  </si>
  <si>
    <t>E</t>
  </si>
  <si>
    <t>F</t>
  </si>
  <si>
    <t>F#</t>
  </si>
  <si>
    <t>G</t>
  </si>
  <si>
    <t>G#</t>
  </si>
  <si>
    <t>A</t>
  </si>
  <si>
    <t>A#</t>
  </si>
  <si>
    <t>B</t>
  </si>
  <si>
    <t>Cents</t>
  </si>
  <si>
    <t>A0</t>
  </si>
  <si>
    <t>A#0</t>
  </si>
  <si>
    <t>B0</t>
  </si>
  <si>
    <t>C1</t>
  </si>
  <si>
    <t>C#1</t>
  </si>
  <si>
    <t>D1</t>
  </si>
  <si>
    <t>D#1</t>
  </si>
  <si>
    <t>E1</t>
  </si>
  <si>
    <t>F1</t>
  </si>
  <si>
    <t>F#1</t>
  </si>
  <si>
    <t>G1</t>
  </si>
  <si>
    <t>G#1</t>
  </si>
  <si>
    <t>A1</t>
  </si>
  <si>
    <t>A#1</t>
  </si>
  <si>
    <t>B1</t>
  </si>
  <si>
    <t>C2</t>
  </si>
  <si>
    <t>C#2</t>
  </si>
  <si>
    <t>D2</t>
  </si>
  <si>
    <t>D#2</t>
  </si>
  <si>
    <t>E2</t>
  </si>
  <si>
    <t>F2</t>
  </si>
  <si>
    <t>F#2</t>
  </si>
  <si>
    <t>G2</t>
  </si>
  <si>
    <t>G#2</t>
  </si>
  <si>
    <t>A2</t>
  </si>
  <si>
    <t>A#2</t>
  </si>
  <si>
    <t>B2</t>
  </si>
  <si>
    <t>C3</t>
  </si>
  <si>
    <t>C#3</t>
  </si>
  <si>
    <t>D3</t>
  </si>
  <si>
    <t>D#3</t>
  </si>
  <si>
    <t>E3</t>
  </si>
  <si>
    <t>F3</t>
  </si>
  <si>
    <t>F#3</t>
  </si>
  <si>
    <t>G3</t>
  </si>
  <si>
    <t>G#3</t>
  </si>
  <si>
    <t>A3</t>
  </si>
  <si>
    <t>A#3</t>
  </si>
  <si>
    <t>B3</t>
  </si>
  <si>
    <t>C4</t>
  </si>
  <si>
    <t>C#4</t>
  </si>
  <si>
    <t>D4</t>
  </si>
  <si>
    <t>D#4</t>
  </si>
  <si>
    <t>E4</t>
  </si>
  <si>
    <t>F4</t>
  </si>
  <si>
    <t>F#4</t>
  </si>
  <si>
    <t>G4</t>
  </si>
  <si>
    <t>G#4</t>
  </si>
  <si>
    <t>A4</t>
  </si>
  <si>
    <t>A#4</t>
  </si>
  <si>
    <t>B4</t>
  </si>
  <si>
    <t>C5</t>
  </si>
  <si>
    <t>C#5</t>
  </si>
  <si>
    <t>D5</t>
  </si>
  <si>
    <t>D#5</t>
  </si>
  <si>
    <t>E5</t>
  </si>
  <si>
    <t>F5</t>
  </si>
  <si>
    <t>F#5</t>
  </si>
  <si>
    <t>G5</t>
  </si>
  <si>
    <t>G#5</t>
  </si>
  <si>
    <t>A5</t>
  </si>
  <si>
    <t>A#5</t>
  </si>
  <si>
    <t>B5</t>
  </si>
  <si>
    <t>C6</t>
  </si>
  <si>
    <t>C#6</t>
  </si>
  <si>
    <t>D6</t>
  </si>
  <si>
    <t>D#6</t>
  </si>
  <si>
    <t>E6</t>
  </si>
  <si>
    <t>F6</t>
  </si>
  <si>
    <t>F#6</t>
  </si>
  <si>
    <t>G6</t>
  </si>
  <si>
    <t>G#6</t>
  </si>
  <si>
    <t>A6</t>
  </si>
  <si>
    <t>A#6</t>
  </si>
  <si>
    <t>B6</t>
  </si>
  <si>
    <t>C7</t>
  </si>
  <si>
    <t>C#7</t>
  </si>
  <si>
    <t>D7</t>
  </si>
  <si>
    <t>D#7</t>
  </si>
  <si>
    <t>E7</t>
  </si>
  <si>
    <t>F7</t>
  </si>
  <si>
    <t>F#7</t>
  </si>
  <si>
    <t>G7</t>
  </si>
  <si>
    <t>G#7</t>
  </si>
  <si>
    <t>A7</t>
  </si>
  <si>
    <t>A#7</t>
  </si>
  <si>
    <t>B7</t>
  </si>
  <si>
    <t>C8</t>
  </si>
  <si>
    <t>Frequencies in Hz</t>
  </si>
  <si>
    <t>Pythagorean comma</t>
  </si>
  <si>
    <t>2/19 Pythagorean comma</t>
  </si>
  <si>
    <t>1/19 Pythagorean comma</t>
  </si>
  <si>
    <t>Narrowed Fifth (2/19 Pythagorean comma)</t>
  </si>
  <si>
    <t>Widened Fourth (2/19 Pythagorean comma)</t>
  </si>
  <si>
    <t>Narrowed Fifth (1/19 Pythagorean comma)</t>
  </si>
  <si>
    <t>Widened Fourth (1/19 Pythagorean comma)</t>
  </si>
  <si>
    <t>Widened Fourth (3/19 Pythagorean comma)</t>
  </si>
  <si>
    <t>3/19 Pythagorean comma</t>
  </si>
  <si>
    <t>Offsets in Cents from Pure 12th Equal Temperament</t>
  </si>
  <si>
    <r>
      <t>Roshan Kakiya's Stretched Young I (Cent = 3</t>
    </r>
    <r>
      <rPr>
        <b/>
        <u/>
        <vertAlign val="superscript"/>
        <sz val="25"/>
        <color theme="1"/>
        <rFont val="Arial"/>
        <family val="2"/>
      </rPr>
      <t>1/1900</t>
    </r>
    <r>
      <rPr>
        <b/>
        <u/>
        <sz val="25"/>
        <color theme="1"/>
        <rFont val="Arial"/>
        <family val="2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</si>
</sst>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u/>
      <sz val="20"/>
      <color theme="1"/>
      <name val="Arial"/>
      <family val="2"/>
    </font>
    <font>
      <b/>
      <u/>
      <sz val="25"/>
      <color theme="1"/>
      <name val="Arial"/>
      <family val="2"/>
    </font>
    <font>
      <b/>
      <u/>
      <vertAlign val="superscript"/>
      <sz val="25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vertical="center"/>
    </xf>
    <xf numFmtId="2" fontId="0" fillId="0" borderId="0" xfId="0" applyNumberForma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1" xfId="0" applyFont="1" applyFill="1" applyBorder="1" applyAlignment="1">
      <alignment horizontal="right" vertical="center"/>
    </xf>
    <xf numFmtId="2" fontId="0" fillId="0" borderId="1" xfId="0" applyNumberFormat="1" applyFont="1" applyFill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1" xfId="0" applyFill="1" applyBorder="1" applyAlignment="1">
      <alignment horizontal="right" vertical="center"/>
    </xf>
    <xf numFmtId="2" fontId="0" fillId="0" borderId="1" xfId="0" applyNumberFormat="1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2" fontId="1" fillId="2" borderId="5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right" vertical="center"/>
    </xf>
    <xf numFmtId="2" fontId="1" fillId="2" borderId="2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right" vertical="center"/>
    </xf>
    <xf numFmtId="0" fontId="0" fillId="0" borderId="4" xfId="0" applyFill="1" applyBorder="1" applyAlignment="1">
      <alignment horizontal="right" vertical="center"/>
    </xf>
    <xf numFmtId="2" fontId="0" fillId="0" borderId="5" xfId="0" applyNumberFormat="1" applyBorder="1" applyAlignment="1">
      <alignment horizontal="center" vertical="center"/>
    </xf>
    <xf numFmtId="0" fontId="0" fillId="0" borderId="2" xfId="0" applyFill="1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 vertical="center"/>
    </xf>
    <xf numFmtId="2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D98DE3-0C06-427B-B2BE-3EE9D5E74FA6}">
  <dimension ref="B1:S144"/>
  <sheetViews>
    <sheetView tabSelected="1" workbookViewId="0">
      <selection activeCell="D1" sqref="D1:O1"/>
    </sheetView>
  </sheetViews>
  <sheetFormatPr defaultRowHeight="15" x14ac:dyDescent="0.25"/>
  <cols>
    <col min="1" max="16384" width="8.7265625" style="1"/>
  </cols>
  <sheetData>
    <row r="1" spans="2:19" ht="36.6" x14ac:dyDescent="0.25">
      <c r="B1" s="22"/>
      <c r="C1" s="22"/>
      <c r="D1" s="27" t="s">
        <v>114</v>
      </c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2"/>
      <c r="Q1" s="22"/>
      <c r="R1" s="22"/>
      <c r="S1" s="22"/>
    </row>
    <row r="3" spans="2:19" x14ac:dyDescent="0.25">
      <c r="F3" s="3"/>
      <c r="G3" s="3"/>
      <c r="H3" s="28" t="s">
        <v>104</v>
      </c>
      <c r="I3" s="28"/>
      <c r="J3" s="2">
        <f>1900 * (12 * LOG(3/1, 3) - 19 * LOG(2/1, 3))</f>
        <v>23.435896070388651</v>
      </c>
      <c r="K3" s="4" t="s">
        <v>1</v>
      </c>
    </row>
    <row r="4" spans="2:19" x14ac:dyDescent="0.25">
      <c r="F4" s="3"/>
      <c r="G4" s="3"/>
      <c r="H4" s="3"/>
      <c r="I4" s="3"/>
      <c r="J4" s="2"/>
      <c r="K4" s="4"/>
    </row>
    <row r="5" spans="2:19" x14ac:dyDescent="0.25">
      <c r="G5" s="28" t="s">
        <v>106</v>
      </c>
      <c r="H5" s="28"/>
      <c r="I5" s="28"/>
      <c r="J5" s="2">
        <f>J3 * 1/19</f>
        <v>1.2334682142309816</v>
      </c>
      <c r="K5" s="4" t="s">
        <v>1</v>
      </c>
    </row>
    <row r="7" spans="2:19" x14ac:dyDescent="0.25">
      <c r="F7" s="3"/>
      <c r="G7" s="28" t="s">
        <v>105</v>
      </c>
      <c r="H7" s="28"/>
      <c r="I7" s="28"/>
      <c r="J7" s="2">
        <f>J3 * 2/19</f>
        <v>2.4669364284619633</v>
      </c>
      <c r="K7" s="4" t="s">
        <v>1</v>
      </c>
    </row>
    <row r="8" spans="2:19" x14ac:dyDescent="0.25">
      <c r="F8" s="3"/>
      <c r="G8" s="3"/>
      <c r="H8" s="3"/>
      <c r="I8" s="3"/>
      <c r="J8" s="2"/>
      <c r="K8" s="4"/>
    </row>
    <row r="9" spans="2:19" x14ac:dyDescent="0.25">
      <c r="F9" s="3"/>
      <c r="G9" s="28" t="s">
        <v>112</v>
      </c>
      <c r="H9" s="28"/>
      <c r="I9" s="28"/>
      <c r="J9" s="2">
        <f>J3 * 3/19</f>
        <v>3.7004046426929449</v>
      </c>
      <c r="K9" s="1" t="s">
        <v>1</v>
      </c>
    </row>
    <row r="10" spans="2:19" x14ac:dyDescent="0.25">
      <c r="F10" s="3"/>
      <c r="G10" s="3"/>
      <c r="H10" s="3"/>
      <c r="I10" s="3"/>
      <c r="J10" s="2"/>
      <c r="K10" s="4"/>
    </row>
    <row r="11" spans="2:19" x14ac:dyDescent="0.25">
      <c r="I11" s="23" t="s">
        <v>0</v>
      </c>
      <c r="J11" s="2">
        <f>1900 * LOG(3/2, 3)</f>
        <v>701.23346821423081</v>
      </c>
      <c r="K11" s="4" t="s">
        <v>1</v>
      </c>
    </row>
    <row r="12" spans="2:19" x14ac:dyDescent="0.25">
      <c r="F12" s="3"/>
      <c r="G12" s="3"/>
      <c r="H12" s="3"/>
      <c r="I12" s="3"/>
      <c r="J12" s="2"/>
      <c r="K12" s="4"/>
    </row>
    <row r="13" spans="2:19" x14ac:dyDescent="0.25">
      <c r="E13" s="28" t="s">
        <v>110</v>
      </c>
      <c r="F13" s="28"/>
      <c r="G13" s="28"/>
      <c r="H13" s="28"/>
      <c r="I13" s="28"/>
      <c r="J13" s="2">
        <f>1900 * LOG(4/3, 3) + J5</f>
        <v>498.76653178576908</v>
      </c>
      <c r="K13" s="4" t="s">
        <v>1</v>
      </c>
    </row>
    <row r="14" spans="2:19" x14ac:dyDescent="0.25">
      <c r="F14" s="3"/>
      <c r="G14" s="3"/>
      <c r="H14" s="3"/>
      <c r="I14" s="3"/>
      <c r="J14" s="2"/>
      <c r="K14" s="4"/>
    </row>
    <row r="15" spans="2:19" x14ac:dyDescent="0.25">
      <c r="F15" s="28" t="s">
        <v>107</v>
      </c>
      <c r="G15" s="28"/>
      <c r="H15" s="28"/>
      <c r="I15" s="28"/>
      <c r="J15" s="2">
        <f>1900 * LOG(3/2, 3) - J7</f>
        <v>698.76653178576885</v>
      </c>
      <c r="K15" s="4" t="s">
        <v>1</v>
      </c>
    </row>
    <row r="16" spans="2:19" x14ac:dyDescent="0.25">
      <c r="F16" s="3"/>
      <c r="G16" s="3"/>
      <c r="H16" s="3"/>
      <c r="I16" s="3"/>
      <c r="J16" s="2"/>
      <c r="K16" s="4"/>
    </row>
    <row r="17" spans="5:14" x14ac:dyDescent="0.25">
      <c r="E17" s="28" t="s">
        <v>111</v>
      </c>
      <c r="F17" s="28"/>
      <c r="G17" s="28"/>
      <c r="H17" s="28"/>
      <c r="I17" s="28"/>
      <c r="J17" s="2">
        <f>1900 * LOG(4/3, 3) + J9</f>
        <v>501.23346821423104</v>
      </c>
      <c r="K17" s="4" t="s">
        <v>1</v>
      </c>
    </row>
    <row r="18" spans="5:14" x14ac:dyDescent="0.25">
      <c r="F18" s="3"/>
      <c r="G18" s="3"/>
      <c r="H18" s="3"/>
      <c r="I18" s="3"/>
      <c r="J18" s="5"/>
      <c r="K18" s="4"/>
    </row>
    <row r="19" spans="5:14" x14ac:dyDescent="0.25">
      <c r="F19" s="28" t="s">
        <v>109</v>
      </c>
      <c r="G19" s="28"/>
      <c r="H19" s="28"/>
      <c r="I19" s="28"/>
      <c r="J19" s="2">
        <f>1900 * LOG(3/2, 3) - J5</f>
        <v>699.99999999999977</v>
      </c>
      <c r="K19" s="4" t="s">
        <v>1</v>
      </c>
    </row>
    <row r="20" spans="5:14" x14ac:dyDescent="0.25">
      <c r="F20" s="3"/>
      <c r="G20" s="3"/>
      <c r="H20" s="3"/>
      <c r="I20" s="3"/>
      <c r="J20" s="5"/>
      <c r="K20" s="4"/>
    </row>
    <row r="21" spans="5:14" x14ac:dyDescent="0.25">
      <c r="E21" s="28" t="s">
        <v>108</v>
      </c>
      <c r="F21" s="28"/>
      <c r="G21" s="28"/>
      <c r="H21" s="28"/>
      <c r="I21" s="28"/>
      <c r="J21" s="2">
        <f>1900 * LOG(4/3, 3) + J7</f>
        <v>500.00000000000006</v>
      </c>
      <c r="K21" s="4" t="s">
        <v>1</v>
      </c>
    </row>
    <row r="23" spans="5:14" ht="24.6" x14ac:dyDescent="0.25">
      <c r="E23" s="26" t="s">
        <v>14</v>
      </c>
      <c r="F23" s="26"/>
      <c r="G23" s="26"/>
      <c r="H23" s="26"/>
      <c r="I23" s="26"/>
      <c r="J23" s="26"/>
      <c r="K23" s="26"/>
      <c r="L23" s="26"/>
      <c r="M23" s="26"/>
      <c r="N23" s="26"/>
    </row>
    <row r="25" spans="5:14" x14ac:dyDescent="0.25">
      <c r="I25" s="6" t="s">
        <v>2</v>
      </c>
      <c r="J25" s="7">
        <f>1900 * LOG(1/1, 3)</f>
        <v>0</v>
      </c>
    </row>
    <row r="26" spans="5:14" x14ac:dyDescent="0.25">
      <c r="I26" s="6" t="s">
        <v>3</v>
      </c>
      <c r="J26" s="7">
        <f>J31 - J13</f>
        <v>96.299595357306316</v>
      </c>
    </row>
    <row r="27" spans="5:14" x14ac:dyDescent="0.25">
      <c r="I27" s="6" t="s">
        <v>4</v>
      </c>
      <c r="J27" s="7">
        <f>J32 - J17</f>
        <v>197.53306357153781</v>
      </c>
    </row>
    <row r="28" spans="5:14" x14ac:dyDescent="0.25">
      <c r="I28" s="6" t="s">
        <v>5</v>
      </c>
      <c r="J28" s="7">
        <f>J33 - J13</f>
        <v>298.76653178576805</v>
      </c>
    </row>
    <row r="29" spans="5:14" x14ac:dyDescent="0.25">
      <c r="I29" s="6" t="s">
        <v>6</v>
      </c>
      <c r="J29" s="7">
        <f>J34 - J17</f>
        <v>395.06612714307562</v>
      </c>
    </row>
    <row r="30" spans="5:14" x14ac:dyDescent="0.25">
      <c r="I30" s="6" t="s">
        <v>7</v>
      </c>
      <c r="J30" s="7">
        <f>J35 - J21</f>
        <v>499.99999999999881</v>
      </c>
    </row>
    <row r="31" spans="5:14" x14ac:dyDescent="0.25">
      <c r="I31" s="6" t="s">
        <v>8</v>
      </c>
      <c r="J31" s="7">
        <f>J36 - J21</f>
        <v>595.06612714307539</v>
      </c>
    </row>
    <row r="32" spans="5:14" x14ac:dyDescent="0.25">
      <c r="I32" s="6" t="s">
        <v>9</v>
      </c>
      <c r="J32" s="7">
        <f>J25 + J15</f>
        <v>698.76653178576885</v>
      </c>
    </row>
    <row r="33" spans="5:14" x14ac:dyDescent="0.25">
      <c r="I33" s="6" t="s">
        <v>10</v>
      </c>
      <c r="J33" s="7">
        <f>J26 + J11</f>
        <v>797.53306357153713</v>
      </c>
    </row>
    <row r="34" spans="5:14" x14ac:dyDescent="0.25">
      <c r="I34" s="6" t="s">
        <v>11</v>
      </c>
      <c r="J34" s="7">
        <f>J27 + J15</f>
        <v>896.29959535730666</v>
      </c>
    </row>
    <row r="35" spans="5:14" x14ac:dyDescent="0.25">
      <c r="I35" s="6" t="s">
        <v>12</v>
      </c>
      <c r="J35" s="7">
        <f>J28 + J11</f>
        <v>999.99999999999886</v>
      </c>
    </row>
    <row r="36" spans="5:14" x14ac:dyDescent="0.25">
      <c r="I36" s="6" t="s">
        <v>13</v>
      </c>
      <c r="J36" s="7">
        <f>J29 + J19</f>
        <v>1095.0661271430754</v>
      </c>
    </row>
    <row r="37" spans="5:14" x14ac:dyDescent="0.25">
      <c r="I37" s="6" t="s">
        <v>2</v>
      </c>
      <c r="J37" s="7">
        <f>J30 + J19</f>
        <v>1199.9999999999986</v>
      </c>
    </row>
    <row r="38" spans="5:14" x14ac:dyDescent="0.25">
      <c r="I38" s="3"/>
      <c r="J38" s="2"/>
      <c r="K38" s="4"/>
    </row>
    <row r="39" spans="5:14" ht="24.6" x14ac:dyDescent="0.25">
      <c r="E39" s="25" t="s">
        <v>113</v>
      </c>
      <c r="F39" s="25"/>
      <c r="G39" s="25"/>
      <c r="H39" s="25"/>
      <c r="I39" s="25"/>
      <c r="J39" s="25"/>
      <c r="K39" s="25"/>
      <c r="L39" s="25"/>
      <c r="M39" s="25"/>
      <c r="N39" s="25"/>
    </row>
    <row r="40" spans="5:14" x14ac:dyDescent="0.25">
      <c r="I40" s="24"/>
      <c r="J40" s="2"/>
      <c r="K40" s="4"/>
    </row>
    <row r="41" spans="5:14" x14ac:dyDescent="0.25">
      <c r="I41" s="9" t="s">
        <v>2</v>
      </c>
      <c r="J41" s="10">
        <f>J25 - 1900 * 0/19</f>
        <v>0</v>
      </c>
      <c r="K41" s="4"/>
    </row>
    <row r="42" spans="5:14" x14ac:dyDescent="0.25">
      <c r="I42" s="9" t="s">
        <v>3</v>
      </c>
      <c r="J42" s="10">
        <f>J26 - 1900 * 1/19</f>
        <v>-3.7004046426936839</v>
      </c>
      <c r="K42" s="4"/>
    </row>
    <row r="43" spans="5:14" x14ac:dyDescent="0.25">
      <c r="I43" s="9" t="s">
        <v>4</v>
      </c>
      <c r="J43" s="10">
        <f>J27 - 1900 * 2/19</f>
        <v>-2.4669364284621906</v>
      </c>
      <c r="K43" s="4"/>
    </row>
    <row r="44" spans="5:14" x14ac:dyDescent="0.25">
      <c r="I44" s="9" t="s">
        <v>5</v>
      </c>
      <c r="J44" s="10">
        <f>J28 - 1900 * 3/19</f>
        <v>-1.233468214231948</v>
      </c>
      <c r="K44" s="4"/>
    </row>
    <row r="45" spans="5:14" x14ac:dyDescent="0.25">
      <c r="I45" s="9" t="s">
        <v>6</v>
      </c>
      <c r="J45" s="10">
        <f>J29 - 1900 * 4/19</f>
        <v>-4.9338728569243813</v>
      </c>
      <c r="K45" s="4"/>
    </row>
    <row r="46" spans="5:14" x14ac:dyDescent="0.25">
      <c r="I46" s="9" t="s">
        <v>7</v>
      </c>
      <c r="J46" s="10">
        <f>J30 - 1900 * 5/19</f>
        <v>-1.1937117960769683E-12</v>
      </c>
      <c r="K46" s="4"/>
    </row>
    <row r="47" spans="5:14" x14ac:dyDescent="0.25">
      <c r="I47" s="9" t="s">
        <v>8</v>
      </c>
      <c r="J47" s="10">
        <f>J31 - 1900 * 6/19</f>
        <v>-4.9338728569246086</v>
      </c>
      <c r="K47" s="4"/>
    </row>
    <row r="48" spans="5:14" x14ac:dyDescent="0.25">
      <c r="I48" s="9" t="s">
        <v>9</v>
      </c>
      <c r="J48" s="10">
        <f>J32 - 1900 * 7/19</f>
        <v>-1.2334682142311522</v>
      </c>
      <c r="K48" s="4"/>
    </row>
    <row r="49" spans="5:14" x14ac:dyDescent="0.25">
      <c r="I49" s="9" t="s">
        <v>10</v>
      </c>
      <c r="J49" s="10">
        <f>J33 - 1900 * 8/19</f>
        <v>-2.4669364284628728</v>
      </c>
      <c r="K49" s="4"/>
    </row>
    <row r="50" spans="5:14" x14ac:dyDescent="0.25">
      <c r="I50" s="9" t="s">
        <v>11</v>
      </c>
      <c r="J50" s="10">
        <f>J34 - 1900 * 9/19</f>
        <v>-3.7004046426933428</v>
      </c>
      <c r="K50" s="4"/>
    </row>
    <row r="51" spans="5:14" x14ac:dyDescent="0.25">
      <c r="I51" s="9" t="s">
        <v>12</v>
      </c>
      <c r="J51" s="10">
        <f>J35 - 1900 * 10/19</f>
        <v>-1.1368683772161603E-12</v>
      </c>
      <c r="K51" s="4"/>
    </row>
    <row r="52" spans="5:14" x14ac:dyDescent="0.25">
      <c r="I52" s="9" t="s">
        <v>13</v>
      </c>
      <c r="J52" s="10">
        <f>J36 - 1900 * 11/19</f>
        <v>-4.9338728569246086</v>
      </c>
      <c r="K52" s="4"/>
    </row>
    <row r="53" spans="5:14" x14ac:dyDescent="0.25">
      <c r="I53" s="9" t="s">
        <v>2</v>
      </c>
      <c r="J53" s="10">
        <f>J37 - 1900 * 12/19</f>
        <v>0</v>
      </c>
      <c r="K53" s="4"/>
    </row>
    <row r="55" spans="5:14" ht="24.6" x14ac:dyDescent="0.25">
      <c r="E55" s="26" t="s">
        <v>103</v>
      </c>
      <c r="F55" s="26"/>
      <c r="G55" s="26"/>
      <c r="H55" s="26"/>
      <c r="I55" s="26"/>
      <c r="J55" s="26"/>
      <c r="K55" s="26"/>
      <c r="L55" s="26"/>
      <c r="M55" s="26"/>
      <c r="N55" s="26"/>
    </row>
    <row r="57" spans="5:14" x14ac:dyDescent="0.25">
      <c r="I57" s="9" t="s">
        <v>15</v>
      </c>
      <c r="J57" s="12">
        <f t="shared" ref="J57:J94" si="0">J69 / 3^(1200/1900)</f>
        <v>27.42165845030668</v>
      </c>
    </row>
    <row r="58" spans="5:14" x14ac:dyDescent="0.25">
      <c r="I58" s="9" t="s">
        <v>16</v>
      </c>
      <c r="J58" s="12">
        <f t="shared" si="0"/>
        <v>29.116193346518038</v>
      </c>
    </row>
    <row r="59" spans="5:14" x14ac:dyDescent="0.25">
      <c r="I59" s="9" t="s">
        <v>17</v>
      </c>
      <c r="J59" s="12">
        <f t="shared" si="0"/>
        <v>30.761482588579465</v>
      </c>
    </row>
    <row r="60" spans="5:14" x14ac:dyDescent="0.25">
      <c r="G60" s="11"/>
      <c r="I60" s="9" t="s">
        <v>18</v>
      </c>
      <c r="J60" s="12">
        <f t="shared" si="0"/>
        <v>32.68570709975684</v>
      </c>
    </row>
    <row r="61" spans="5:14" x14ac:dyDescent="0.25">
      <c r="G61" s="11"/>
      <c r="I61" s="9" t="s">
        <v>19</v>
      </c>
      <c r="J61" s="12">
        <f t="shared" si="0"/>
        <v>34.55733930102506</v>
      </c>
    </row>
    <row r="62" spans="5:14" x14ac:dyDescent="0.25">
      <c r="G62" s="11"/>
      <c r="I62" s="9" t="s">
        <v>20</v>
      </c>
      <c r="J62" s="12">
        <f t="shared" si="0"/>
        <v>36.640524873052996</v>
      </c>
    </row>
    <row r="63" spans="5:14" x14ac:dyDescent="0.25">
      <c r="G63" s="11"/>
      <c r="I63" s="9" t="s">
        <v>21</v>
      </c>
      <c r="J63" s="12">
        <f t="shared" si="0"/>
        <v>38.849289040403413</v>
      </c>
    </row>
    <row r="64" spans="5:14" x14ac:dyDescent="0.25">
      <c r="G64" s="11"/>
      <c r="I64" s="9" t="s">
        <v>22</v>
      </c>
      <c r="J64" s="12">
        <f t="shared" si="0"/>
        <v>41.073857110553476</v>
      </c>
    </row>
    <row r="65" spans="7:10" x14ac:dyDescent="0.25">
      <c r="G65" s="11"/>
      <c r="I65" s="9" t="s">
        <v>23</v>
      </c>
      <c r="J65" s="12">
        <f t="shared" si="0"/>
        <v>43.643152084979228</v>
      </c>
    </row>
    <row r="66" spans="7:10" x14ac:dyDescent="0.25">
      <c r="G66" s="11"/>
      <c r="I66" s="9" t="s">
        <v>24</v>
      </c>
      <c r="J66" s="12">
        <f t="shared" si="0"/>
        <v>46.109326414861343</v>
      </c>
    </row>
    <row r="67" spans="7:10" x14ac:dyDescent="0.25">
      <c r="G67" s="11"/>
      <c r="I67" s="9" t="s">
        <v>25</v>
      </c>
      <c r="J67" s="12">
        <f t="shared" si="0"/>
        <v>48.958674961462826</v>
      </c>
    </row>
    <row r="68" spans="7:10" x14ac:dyDescent="0.25">
      <c r="G68" s="11"/>
      <c r="I68" s="9" t="s">
        <v>26</v>
      </c>
      <c r="J68" s="12">
        <f t="shared" si="0"/>
        <v>51.836008951537579</v>
      </c>
    </row>
    <row r="69" spans="7:10" x14ac:dyDescent="0.25">
      <c r="G69" s="11"/>
      <c r="I69" s="9" t="s">
        <v>27</v>
      </c>
      <c r="J69" s="12">
        <f t="shared" si="0"/>
        <v>54.882445779811242</v>
      </c>
    </row>
    <row r="70" spans="7:10" x14ac:dyDescent="0.25">
      <c r="G70" s="5"/>
      <c r="I70" s="8" t="s">
        <v>28</v>
      </c>
      <c r="J70" s="12">
        <f t="shared" si="0"/>
        <v>58.273933560605109</v>
      </c>
    </row>
    <row r="71" spans="7:10" x14ac:dyDescent="0.25">
      <c r="G71" s="5"/>
      <c r="I71" s="8" t="s">
        <v>29</v>
      </c>
      <c r="J71" s="12">
        <f t="shared" si="0"/>
        <v>61.566859762832429</v>
      </c>
    </row>
    <row r="72" spans="7:10" x14ac:dyDescent="0.25">
      <c r="I72" s="9" t="s">
        <v>30</v>
      </c>
      <c r="J72" s="12">
        <f t="shared" si="0"/>
        <v>65.418054525332096</v>
      </c>
    </row>
    <row r="73" spans="7:10" x14ac:dyDescent="0.25">
      <c r="I73" s="9" t="s">
        <v>31</v>
      </c>
      <c r="J73" s="12">
        <f t="shared" si="0"/>
        <v>69.163989622292036</v>
      </c>
    </row>
    <row r="74" spans="7:10" x14ac:dyDescent="0.25">
      <c r="I74" s="9" t="s">
        <v>32</v>
      </c>
      <c r="J74" s="12">
        <f t="shared" si="0"/>
        <v>73.333333333333329</v>
      </c>
    </row>
    <row r="75" spans="7:10" x14ac:dyDescent="0.25">
      <c r="I75" s="9" t="s">
        <v>33</v>
      </c>
      <c r="J75" s="12">
        <f t="shared" si="0"/>
        <v>77.75401342730639</v>
      </c>
    </row>
    <row r="76" spans="7:10" x14ac:dyDescent="0.25">
      <c r="I76" s="9" t="s">
        <v>34</v>
      </c>
      <c r="J76" s="12">
        <f t="shared" si="0"/>
        <v>82.206323877994862</v>
      </c>
    </row>
    <row r="77" spans="7:10" x14ac:dyDescent="0.25">
      <c r="I77" s="9" t="s">
        <v>35</v>
      </c>
      <c r="J77" s="12">
        <f t="shared" si="0"/>
        <v>87.348580039554122</v>
      </c>
    </row>
    <row r="78" spans="7:10" x14ac:dyDescent="0.25">
      <c r="I78" s="9" t="s">
        <v>36</v>
      </c>
      <c r="J78" s="12">
        <f t="shared" si="0"/>
        <v>92.284447765738406</v>
      </c>
    </row>
    <row r="79" spans="7:10" x14ac:dyDescent="0.25">
      <c r="I79" s="9" t="s">
        <v>37</v>
      </c>
      <c r="J79" s="12">
        <f t="shared" si="0"/>
        <v>97.987210689433525</v>
      </c>
    </row>
    <row r="80" spans="7:10" x14ac:dyDescent="0.25">
      <c r="I80" s="9" t="s">
        <v>38</v>
      </c>
      <c r="J80" s="12">
        <f t="shared" si="0"/>
        <v>103.74598443343804</v>
      </c>
    </row>
    <row r="81" spans="9:10" x14ac:dyDescent="0.25">
      <c r="I81" s="9" t="s">
        <v>39</v>
      </c>
      <c r="J81" s="12">
        <f t="shared" si="0"/>
        <v>109.84320515232127</v>
      </c>
    </row>
    <row r="82" spans="9:10" x14ac:dyDescent="0.25">
      <c r="I82" s="8" t="s">
        <v>40</v>
      </c>
      <c r="J82" s="12">
        <f t="shared" si="0"/>
        <v>116.63102014095958</v>
      </c>
    </row>
    <row r="83" spans="9:10" x14ac:dyDescent="0.25">
      <c r="I83" s="8" t="s">
        <v>41</v>
      </c>
      <c r="J83" s="12">
        <f t="shared" si="0"/>
        <v>123.22157133166041</v>
      </c>
    </row>
    <row r="84" spans="9:10" x14ac:dyDescent="0.25">
      <c r="I84" s="9" t="s">
        <v>42</v>
      </c>
      <c r="J84" s="12">
        <f t="shared" si="0"/>
        <v>130.9294562549378</v>
      </c>
    </row>
    <row r="85" spans="9:10" x14ac:dyDescent="0.25">
      <c r="I85" s="9" t="s">
        <v>43</v>
      </c>
      <c r="J85" s="12">
        <f t="shared" si="0"/>
        <v>138.42667164860765</v>
      </c>
    </row>
    <row r="86" spans="9:10" x14ac:dyDescent="0.25">
      <c r="I86" s="9" t="s">
        <v>44</v>
      </c>
      <c r="J86" s="12">
        <f t="shared" si="0"/>
        <v>146.77130844631606</v>
      </c>
    </row>
    <row r="87" spans="9:10" x14ac:dyDescent="0.25">
      <c r="I87" s="9" t="s">
        <v>45</v>
      </c>
      <c r="J87" s="12">
        <f t="shared" si="0"/>
        <v>155.61897665015709</v>
      </c>
    </row>
    <row r="88" spans="9:10" x14ac:dyDescent="0.25">
      <c r="I88" s="9" t="s">
        <v>46</v>
      </c>
      <c r="J88" s="12">
        <f t="shared" si="0"/>
        <v>164.52995070184011</v>
      </c>
    </row>
    <row r="89" spans="9:10" x14ac:dyDescent="0.25">
      <c r="I89" s="9" t="s">
        <v>47</v>
      </c>
      <c r="J89" s="12">
        <f t="shared" si="0"/>
        <v>174.82180068181535</v>
      </c>
    </row>
    <row r="90" spans="9:10" x14ac:dyDescent="0.25">
      <c r="I90" s="9" t="s">
        <v>48</v>
      </c>
      <c r="J90" s="12">
        <f t="shared" si="0"/>
        <v>184.70057928849729</v>
      </c>
    </row>
    <row r="91" spans="9:10" x14ac:dyDescent="0.25">
      <c r="I91" s="9" t="s">
        <v>49</v>
      </c>
      <c r="J91" s="12">
        <f t="shared" si="0"/>
        <v>196.11424259854101</v>
      </c>
    </row>
    <row r="92" spans="9:10" x14ac:dyDescent="0.25">
      <c r="I92" s="9" t="s">
        <v>50</v>
      </c>
      <c r="J92" s="12">
        <f t="shared" si="0"/>
        <v>207.64000747291146</v>
      </c>
    </row>
    <row r="93" spans="9:10" x14ac:dyDescent="0.25">
      <c r="I93" s="9" t="s">
        <v>51</v>
      </c>
      <c r="J93" s="12">
        <f t="shared" si="0"/>
        <v>219.84314923831801</v>
      </c>
    </row>
    <row r="94" spans="9:10" x14ac:dyDescent="0.25">
      <c r="I94" s="8" t="s">
        <v>52</v>
      </c>
      <c r="J94" s="12">
        <f t="shared" si="0"/>
        <v>233.42846497523564</v>
      </c>
    </row>
    <row r="95" spans="9:10" ht="15.6" thickBot="1" x14ac:dyDescent="0.3">
      <c r="I95" s="17" t="s">
        <v>53</v>
      </c>
      <c r="J95" s="12">
        <f>J107 / 3^(1200/1900)</f>
        <v>246.61897163398456</v>
      </c>
    </row>
    <row r="96" spans="9:10" ht="16.2" thickBot="1" x14ac:dyDescent="0.3">
      <c r="I96" s="15" t="s">
        <v>54</v>
      </c>
      <c r="J96" s="14">
        <f>J105 / 3^(J34/1900)</f>
        <v>262.04574011866259</v>
      </c>
    </row>
    <row r="97" spans="9:10" ht="15.6" thickBot="1" x14ac:dyDescent="0.3">
      <c r="I97" s="20" t="s">
        <v>55</v>
      </c>
      <c r="J97" s="19">
        <f>J96 * 3^(J26/1900)</f>
        <v>277.05086893274603</v>
      </c>
    </row>
    <row r="98" spans="9:10" ht="15.6" thickBot="1" x14ac:dyDescent="0.3">
      <c r="I98" s="20" t="s">
        <v>56</v>
      </c>
      <c r="J98" s="19">
        <f>J96 * 3^(J27/1900)</f>
        <v>293.752049768777</v>
      </c>
    </row>
    <row r="99" spans="9:10" ht="15.6" thickBot="1" x14ac:dyDescent="0.3">
      <c r="I99" s="20" t="s">
        <v>57</v>
      </c>
      <c r="J99" s="19">
        <f>J96 * 3^(J28/1900)</f>
        <v>311.46001120936722</v>
      </c>
    </row>
    <row r="100" spans="9:10" ht="15.6" thickBot="1" x14ac:dyDescent="0.3">
      <c r="I100" s="20" t="s">
        <v>58</v>
      </c>
      <c r="J100" s="19">
        <f>J96 * 3^(J29/1900)</f>
        <v>329.29467467886752</v>
      </c>
    </row>
    <row r="101" spans="9:10" ht="15.6" thickBot="1" x14ac:dyDescent="0.3">
      <c r="I101" s="20" t="s">
        <v>59</v>
      </c>
      <c r="J101" s="19">
        <f>J96 * 3^(J30/1900)</f>
        <v>349.89306042287876</v>
      </c>
    </row>
    <row r="102" spans="9:10" ht="15.6" thickBot="1" x14ac:dyDescent="0.3">
      <c r="I102" s="20" t="s">
        <v>60</v>
      </c>
      <c r="J102" s="19">
        <f>J96 * 3^(J31/1900)</f>
        <v>369.6647139949813</v>
      </c>
    </row>
    <row r="103" spans="9:10" ht="15.6" thickBot="1" x14ac:dyDescent="0.3">
      <c r="I103" s="20" t="s">
        <v>61</v>
      </c>
      <c r="J103" s="19">
        <f>J96 * 3^(J32/1900)</f>
        <v>392.50832715199255</v>
      </c>
    </row>
    <row r="104" spans="9:10" ht="15.6" thickBot="1" x14ac:dyDescent="0.3">
      <c r="I104" s="20" t="s">
        <v>62</v>
      </c>
      <c r="J104" s="19">
        <f>J96 * 3^(J33/1900)</f>
        <v>415.57630339911901</v>
      </c>
    </row>
    <row r="105" spans="9:10" ht="16.2" thickBot="1" x14ac:dyDescent="0.3">
      <c r="I105" s="15" t="s">
        <v>63</v>
      </c>
      <c r="J105" s="16">
        <f>440</f>
        <v>440</v>
      </c>
    </row>
    <row r="106" spans="9:10" ht="15.6" thickBot="1" x14ac:dyDescent="0.3">
      <c r="I106" s="21" t="s">
        <v>64</v>
      </c>
      <c r="J106" s="19">
        <f>J96 * 3^(J35/1900)</f>
        <v>467.19001681405086</v>
      </c>
    </row>
    <row r="107" spans="9:10" ht="15.6" thickBot="1" x14ac:dyDescent="0.3">
      <c r="I107" s="21" t="s">
        <v>65</v>
      </c>
      <c r="J107" s="19">
        <f>J96 * 3^(J36/1900)</f>
        <v>493.58985210552027</v>
      </c>
    </row>
    <row r="108" spans="9:10" ht="15.6" thickBot="1" x14ac:dyDescent="0.3">
      <c r="I108" s="20" t="s">
        <v>66</v>
      </c>
      <c r="J108" s="19">
        <f>J96 * 3^(J37/1900)</f>
        <v>524.46540204544601</v>
      </c>
    </row>
    <row r="109" spans="9:10" x14ac:dyDescent="0.25">
      <c r="I109" s="18" t="s">
        <v>67</v>
      </c>
      <c r="J109" s="13">
        <f>J97 * 3^(1200/1900)</f>
        <v>554.49707099247212</v>
      </c>
    </row>
    <row r="110" spans="9:10" x14ac:dyDescent="0.25">
      <c r="I110" s="9" t="s">
        <v>68</v>
      </c>
      <c r="J110" s="13">
        <f t="shared" ref="J110:J144" si="1">J98 * 3^(1200/1900)</f>
        <v>587.92326413660123</v>
      </c>
    </row>
    <row r="111" spans="9:10" x14ac:dyDescent="0.25">
      <c r="I111" s="9" t="s">
        <v>69</v>
      </c>
      <c r="J111" s="13">
        <f t="shared" si="1"/>
        <v>623.3644550986786</v>
      </c>
    </row>
    <row r="112" spans="9:10" x14ac:dyDescent="0.25">
      <c r="I112" s="9" t="s">
        <v>70</v>
      </c>
      <c r="J112" s="13">
        <f t="shared" si="1"/>
        <v>659.05923091392776</v>
      </c>
    </row>
    <row r="113" spans="9:10" x14ac:dyDescent="0.25">
      <c r="I113" s="9" t="s">
        <v>71</v>
      </c>
      <c r="J113" s="13">
        <f t="shared" si="1"/>
        <v>700.28539492570701</v>
      </c>
    </row>
    <row r="114" spans="9:10" x14ac:dyDescent="0.25">
      <c r="I114" s="9" t="s">
        <v>72</v>
      </c>
      <c r="J114" s="13">
        <f t="shared" si="1"/>
        <v>739.85691490195381</v>
      </c>
    </row>
    <row r="115" spans="9:10" x14ac:dyDescent="0.25">
      <c r="I115" s="9" t="s">
        <v>73</v>
      </c>
      <c r="J115" s="13">
        <f t="shared" si="1"/>
        <v>785.57673752962683</v>
      </c>
    </row>
    <row r="116" spans="9:10" x14ac:dyDescent="0.25">
      <c r="I116" s="9" t="s">
        <v>74</v>
      </c>
      <c r="J116" s="13">
        <f t="shared" si="1"/>
        <v>831.74560648870806</v>
      </c>
    </row>
    <row r="117" spans="9:10" x14ac:dyDescent="0.25">
      <c r="I117" s="9" t="s">
        <v>75</v>
      </c>
      <c r="J117" s="13">
        <f t="shared" si="1"/>
        <v>880.62785067789639</v>
      </c>
    </row>
    <row r="118" spans="9:10" x14ac:dyDescent="0.25">
      <c r="I118" s="8" t="s">
        <v>76</v>
      </c>
      <c r="J118" s="13">
        <f t="shared" si="1"/>
        <v>935.04668264801796</v>
      </c>
    </row>
    <row r="119" spans="9:10" x14ac:dyDescent="0.25">
      <c r="I119" s="8" t="s">
        <v>77</v>
      </c>
      <c r="J119" s="13">
        <f t="shared" si="1"/>
        <v>987.88402403660245</v>
      </c>
    </row>
    <row r="120" spans="9:10" x14ac:dyDescent="0.25">
      <c r="I120" s="9" t="s">
        <v>78</v>
      </c>
      <c r="J120" s="13">
        <f t="shared" si="1"/>
        <v>1049.6791812686363</v>
      </c>
    </row>
    <row r="121" spans="9:10" x14ac:dyDescent="0.25">
      <c r="I121" s="9" t="s">
        <v>79</v>
      </c>
      <c r="J121" s="13">
        <f t="shared" si="1"/>
        <v>1109.7853723529311</v>
      </c>
    </row>
    <row r="122" spans="9:10" x14ac:dyDescent="0.25">
      <c r="I122" s="9" t="s">
        <v>80</v>
      </c>
      <c r="J122" s="13">
        <f t="shared" si="1"/>
        <v>1176.6854555912462</v>
      </c>
    </row>
    <row r="123" spans="9:10" x14ac:dyDescent="0.25">
      <c r="I123" s="9" t="s">
        <v>81</v>
      </c>
      <c r="J123" s="13">
        <f t="shared" si="1"/>
        <v>1247.6184097330622</v>
      </c>
    </row>
    <row r="124" spans="9:10" x14ac:dyDescent="0.25">
      <c r="I124" s="9" t="s">
        <v>82</v>
      </c>
      <c r="J124" s="13">
        <f t="shared" si="1"/>
        <v>1319.0588954299083</v>
      </c>
    </row>
    <row r="125" spans="9:10" x14ac:dyDescent="0.25">
      <c r="I125" s="9" t="s">
        <v>83</v>
      </c>
      <c r="J125" s="13">
        <f t="shared" si="1"/>
        <v>1401.5700504421527</v>
      </c>
    </row>
    <row r="126" spans="9:10" x14ac:dyDescent="0.25">
      <c r="I126" s="9" t="s">
        <v>84</v>
      </c>
      <c r="J126" s="13">
        <f t="shared" si="1"/>
        <v>1480.7695563165612</v>
      </c>
    </row>
    <row r="127" spans="9:10" x14ac:dyDescent="0.25">
      <c r="I127" s="9" t="s">
        <v>85</v>
      </c>
      <c r="J127" s="13">
        <f t="shared" si="1"/>
        <v>1572.2744407119756</v>
      </c>
    </row>
    <row r="128" spans="9:10" x14ac:dyDescent="0.25">
      <c r="I128" s="9" t="s">
        <v>86</v>
      </c>
      <c r="J128" s="13">
        <f t="shared" si="1"/>
        <v>1664.6780585293964</v>
      </c>
    </row>
    <row r="129" spans="9:10" x14ac:dyDescent="0.25">
      <c r="I129" s="9" t="s">
        <v>87</v>
      </c>
      <c r="J129" s="13">
        <f t="shared" si="1"/>
        <v>1762.5122986126623</v>
      </c>
    </row>
    <row r="130" spans="9:10" x14ac:dyDescent="0.25">
      <c r="I130" s="8" t="s">
        <v>88</v>
      </c>
      <c r="J130" s="13">
        <f t="shared" si="1"/>
        <v>1871.4276145995934</v>
      </c>
    </row>
    <row r="131" spans="9:10" x14ac:dyDescent="0.25">
      <c r="I131" s="8" t="s">
        <v>89</v>
      </c>
      <c r="J131" s="13">
        <f t="shared" si="1"/>
        <v>1977.1776927417832</v>
      </c>
    </row>
    <row r="132" spans="9:10" x14ac:dyDescent="0.25">
      <c r="I132" s="9" t="s">
        <v>90</v>
      </c>
      <c r="J132" s="13">
        <f t="shared" si="1"/>
        <v>2100.8561847771207</v>
      </c>
    </row>
    <row r="133" spans="9:10" x14ac:dyDescent="0.25">
      <c r="I133" s="9" t="s">
        <v>91</v>
      </c>
      <c r="J133" s="13">
        <f t="shared" si="1"/>
        <v>2221.1543344748425</v>
      </c>
    </row>
    <row r="134" spans="9:10" x14ac:dyDescent="0.25">
      <c r="I134" s="9" t="s">
        <v>92</v>
      </c>
      <c r="J134" s="13">
        <f t="shared" si="1"/>
        <v>2355.0499629119554</v>
      </c>
    </row>
    <row r="135" spans="9:10" x14ac:dyDescent="0.25">
      <c r="I135" s="9" t="s">
        <v>93</v>
      </c>
      <c r="J135" s="13">
        <f t="shared" si="1"/>
        <v>2497.0170877940946</v>
      </c>
    </row>
    <row r="136" spans="9:10" x14ac:dyDescent="0.25">
      <c r="I136" s="9" t="s">
        <v>94</v>
      </c>
      <c r="J136" s="13">
        <f t="shared" si="1"/>
        <v>2640.0000000000005</v>
      </c>
    </row>
    <row r="137" spans="9:10" x14ac:dyDescent="0.25">
      <c r="I137" s="9" t="s">
        <v>95</v>
      </c>
      <c r="J137" s="13">
        <f t="shared" si="1"/>
        <v>2805.140047944054</v>
      </c>
    </row>
    <row r="138" spans="9:10" x14ac:dyDescent="0.25">
      <c r="I138" s="9" t="s">
        <v>96</v>
      </c>
      <c r="J138" s="13">
        <f t="shared" si="1"/>
        <v>2963.6520721098082</v>
      </c>
    </row>
    <row r="139" spans="9:10" x14ac:dyDescent="0.25">
      <c r="I139" s="9" t="s">
        <v>97</v>
      </c>
      <c r="J139" s="13">
        <f t="shared" si="1"/>
        <v>3146.792412272679</v>
      </c>
    </row>
    <row r="140" spans="9:10" x14ac:dyDescent="0.25">
      <c r="I140" s="9" t="s">
        <v>98</v>
      </c>
      <c r="J140" s="13">
        <f t="shared" si="1"/>
        <v>3331.7315017122633</v>
      </c>
    </row>
    <row r="141" spans="9:10" x14ac:dyDescent="0.25">
      <c r="I141" s="9" t="s">
        <v>99</v>
      </c>
      <c r="J141" s="13">
        <f t="shared" si="1"/>
        <v>3527.5395848196081</v>
      </c>
    </row>
    <row r="142" spans="9:10" x14ac:dyDescent="0.25">
      <c r="I142" s="8" t="s">
        <v>100</v>
      </c>
      <c r="J142" s="13">
        <f t="shared" si="1"/>
        <v>3745.5256316911423</v>
      </c>
    </row>
    <row r="143" spans="9:10" x14ac:dyDescent="0.25">
      <c r="I143" s="8" t="s">
        <v>101</v>
      </c>
      <c r="J143" s="13">
        <f t="shared" si="1"/>
        <v>3957.1766862897243</v>
      </c>
    </row>
    <row r="144" spans="9:10" x14ac:dyDescent="0.25">
      <c r="I144" s="9" t="s">
        <v>102</v>
      </c>
      <c r="J144" s="13">
        <f t="shared" si="1"/>
        <v>4204.7101513264579</v>
      </c>
    </row>
  </sheetData>
  <mergeCells count="13">
    <mergeCell ref="E39:N39"/>
    <mergeCell ref="E55:N55"/>
    <mergeCell ref="D1:O1"/>
    <mergeCell ref="E23:N23"/>
    <mergeCell ref="H3:I3"/>
    <mergeCell ref="G7:I7"/>
    <mergeCell ref="G5:I5"/>
    <mergeCell ref="E17:I17"/>
    <mergeCell ref="E21:I21"/>
    <mergeCell ref="E13:I13"/>
    <mergeCell ref="F15:I15"/>
    <mergeCell ref="F19:I19"/>
    <mergeCell ref="G9:I9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Roshan Kakiya</dc:creator>
  <cp:lastModifiedBy>Roshan Kakiya</cp:lastModifiedBy>
  <dcterms:created xsi:type="dcterms:W3CDTF">2019-09-12T13:50:51Z</dcterms:created>
  <dcterms:modified xsi:type="dcterms:W3CDTF">2019-10-17T18:26:41Z</dcterms:modified>
</cp:coreProperties>
</file>